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144\Desktop\0130 公営企業経営比較分析表の分析\HP\"/>
    </mc:Choice>
  </mc:AlternateContent>
  <workbookProtection workbookPassword="B31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G86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K86" i="4"/>
  <c r="J86" i="4"/>
  <c r="F86" i="4"/>
  <c r="AD10" i="4"/>
  <c r="I10" i="4"/>
  <c r="P8" i="4"/>
  <c r="I8" i="4"/>
  <c r="B8" i="4"/>
  <c r="D10" i="5" l="1"/>
  <c r="C10" i="5"/>
  <c r="E10" i="5"/>
  <c r="B10" i="5"/>
</calcChain>
</file>

<file path=xl/sharedStrings.xml><?xml version="1.0" encoding="utf-8"?>
<sst xmlns="http://schemas.openxmlformats.org/spreadsheetml/2006/main" count="239" uniqueCount="122">
  <si>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</si>
  <si>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</si>
  <si>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</si>
  <si>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</si>
  <si>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</si>
  <si>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</si>
  <si>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</si>
  <si>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</si>
  <si>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</si>
  <si>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</si>
  <si>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</si>
  <si>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</si>
  <si>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</si>
  <si>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</si>
  <si>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</si>
  <si>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</si>
  <si>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</si>
  <si>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</si>
  <si>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</si>
  <si>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</si>
  <si>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</si>
  <si>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</si>
  <si>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</si>
  <si>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</si>
  <si>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</si>
  <si>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</si>
  <si>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</si>
  <si>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</si>
  <si>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</si>
  <si>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</si>
  <si>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</si>
  <si>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</si>
  <si>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</si>
  <si>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</si>
  <si>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</si>
  <si>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</si>
  <si>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</si>
  <si>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</si>
  <si>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</si>
  <si>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</si>
  <si>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</si>
  <si>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</si>
  <si>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</si>
  <si>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</si>
  <si>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</si>
  <si>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</si>
  <si>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</si>
  <si>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</si>
  <si>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</si>
  <si>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</si>
  <si>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</si>
  <si>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</si>
  <si>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</si>
  <si>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</si>
  <si>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</si>
  <si>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</si>
  <si>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</si>
  <si>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</si>
  <si>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</si>
  <si>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</si>
  <si>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</si>
  <si>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</si>
  <si>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</si>
  <si>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</si>
  <si>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</si>
  <si>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</si>
  <si>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</si>
  <si>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</si>
  <si>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</si>
  <si>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</si>
  <si>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</si>
  <si>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</si>
  <si>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</si>
  <si>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</si>
  <si>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</si>
  <si>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</si>
  <si>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</si>
  <si>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</si>
  <si>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</si>
  <si>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</si>
  <si>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</si>
  <si>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</si>
  <si>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</si>
  <si>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</si>
  <si>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</si>
  <si>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</si>
  <si>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</si>
  <si>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</si>
  <si>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</si>
  <si>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</si>
  <si>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</si>
  <si>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</si>
  <si>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</si>
  <si>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</si>
  <si>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</si>
  <si>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</si>
  <si>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</si>
  <si>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</si>
  <si>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</si>
  <si>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</si>
  <si>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</si>
  <si>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</si>
  <si>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</si>
  <si>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</si>
  <si>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</si>
  <si>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</si>
  <si>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</si>
  <si>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</si>
  <si>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岡山県　里庄町</t>
  </si>
  <si>
    <t>法適用</t>
  </si>
  <si>
    <t>下水道事業</t>
  </si>
  <si>
    <t>公共下水道</t>
  </si>
  <si>
    <t>Cd3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</si>
  <si>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</si>
  <si>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</si>
  <si>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</si>
  <si>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</si>
  <si>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</si>
  <si>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</si>
  <si>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累積欠損金が無く、経常収支比率が１００％を超えているので経営状況は良好である。
　しかし、経費回収率をみると、汚水処理に係る費用を下水道使用料で約７割しか賄えておらず、残りは主に一般会計からの繰入金に頼っているのが現状である。
　経費回収率は徐々に増えており、逆に汚水処理原価は下がってきているので、有収水量や下水道使用料が増加していることがうかがえる。
　下水道自体がまだ整備途中であるため、今後も整備を進めていけば使用料収入のさらなる増加も見込め、一般会計からの繰入金を削減することができる。</t>
    <phoneticPr fontId="4"/>
  </si>
  <si>
    <t>　平成１６年から供用開始しており、管渠等はまだ新しく老朽化していない。</t>
    <phoneticPr fontId="4"/>
  </si>
  <si>
    <t>　里庄町では、供用開始が平成１６年と遅く、下水道整備予定の区域の約５９％の整備が終わったばかりで、一般会計からの繰入金も多いが、管渠の整備が進んでいけば有収水量も増加し、使用料収入も増える見込みである。
　これからも更なる経費節減に努め、水洗化率向上につながるように引き続き住民に向け、下水道への接続をお願いしていきたい。</t>
    <rPh sb="108" eb="109">
      <t>サラ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</si>
</sst>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981248"/>
        <c:axId val="303981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 formatCode="#,##0.00;&quot;△&quot;#,##0.00;&quot;-&quot;">
                  <c:v>0.14000000000000001</c:v>
                </c:pt>
                <c:pt idx="1">
                  <c:v>0</c:v>
                </c:pt>
                <c:pt idx="2" formatCode="#,##0.00;&quot;△&quot;#,##0.00;&quot;-&quot;">
                  <c:v>0.17</c:v>
                </c:pt>
                <c:pt idx="3" formatCode="#,##0.00;&quot;△&quot;#,##0.00;&quot;-&quot;">
                  <c:v>0.2</c:v>
                </c:pt>
                <c:pt idx="4" formatCode="#,##0.00;&quot;△&quot;#,##0.00;&quot;-&quot;">
                  <c:v>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981248"/>
        <c:axId val="303981640"/>
      </c:lineChart>
      <c:dateAx>
        <c:axId val="303981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981640"/>
        <c:crosses val="autoZero"/>
        <c:auto val="1"/>
        <c:lblOffset val="100"/>
        <c:baseTimeUnit val="years"/>
      </c:dateAx>
      <c:valAx>
        <c:axId val="303981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981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815968"/>
        <c:axId val="304812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41.95</c:v>
                </c:pt>
                <c:pt idx="1">
                  <c:v>40.71</c:v>
                </c:pt>
                <c:pt idx="2">
                  <c:v>43.53</c:v>
                </c:pt>
                <c:pt idx="3">
                  <c:v>39.869999999999997</c:v>
                </c:pt>
                <c:pt idx="4">
                  <c:v>41.28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15968"/>
        <c:axId val="304812832"/>
      </c:lineChart>
      <c:dateAx>
        <c:axId val="304815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812832"/>
        <c:crosses val="autoZero"/>
        <c:auto val="1"/>
        <c:lblOffset val="100"/>
        <c:baseTimeUnit val="years"/>
      </c:dateAx>
      <c:valAx>
        <c:axId val="304812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815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72.709999999999994</c:v>
                </c:pt>
                <c:pt idx="1">
                  <c:v>72.73</c:v>
                </c:pt>
                <c:pt idx="2">
                  <c:v>70.27</c:v>
                </c:pt>
                <c:pt idx="3">
                  <c:v>69.09</c:v>
                </c:pt>
                <c:pt idx="4">
                  <c:v>71.819999999999993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816752"/>
        <c:axId val="304818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64.459999999999994</c:v>
                </c:pt>
                <c:pt idx="1">
                  <c:v>63.45</c:v>
                </c:pt>
                <c:pt idx="2">
                  <c:v>64.14</c:v>
                </c:pt>
                <c:pt idx="3">
                  <c:v>61.37</c:v>
                </c:pt>
                <c:pt idx="4">
                  <c:v>61.3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16752"/>
        <c:axId val="304818712"/>
      </c:lineChart>
      <c:dateAx>
        <c:axId val="30481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818712"/>
        <c:crosses val="autoZero"/>
        <c:auto val="1"/>
        <c:lblOffset val="100"/>
        <c:baseTimeUnit val="years"/>
      </c:dateAx>
      <c:valAx>
        <c:axId val="304818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816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102.4</c:v>
                </c:pt>
                <c:pt idx="1">
                  <c:v>103.44</c:v>
                </c:pt>
                <c:pt idx="2">
                  <c:v>109.38</c:v>
                </c:pt>
                <c:pt idx="3">
                  <c:v>111.69</c:v>
                </c:pt>
                <c:pt idx="4">
                  <c:v>112.9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979288"/>
        <c:axId val="30398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88.19</c:v>
                </c:pt>
                <c:pt idx="1">
                  <c:v>91.36</c:v>
                </c:pt>
                <c:pt idx="2">
                  <c:v>104.24</c:v>
                </c:pt>
                <c:pt idx="3">
                  <c:v>103.72</c:v>
                </c:pt>
                <c:pt idx="4">
                  <c:v>101.12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979288"/>
        <c:axId val="303982032"/>
      </c:lineChart>
      <c:dateAx>
        <c:axId val="303979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982032"/>
        <c:crosses val="autoZero"/>
        <c:auto val="1"/>
        <c:lblOffset val="100"/>
        <c:baseTimeUnit val="years"/>
      </c:dateAx>
      <c:valAx>
        <c:axId val="30398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979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3.17</c:v>
                </c:pt>
                <c:pt idx="1">
                  <c:v>4.07</c:v>
                </c:pt>
                <c:pt idx="2">
                  <c:v>7.77</c:v>
                </c:pt>
                <c:pt idx="3">
                  <c:v>8.81</c:v>
                </c:pt>
                <c:pt idx="4">
                  <c:v>10.58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978896"/>
        <c:axId val="30397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6.22</c:v>
                </c:pt>
                <c:pt idx="1">
                  <c:v>7.52</c:v>
                </c:pt>
                <c:pt idx="2">
                  <c:v>16.43</c:v>
                </c:pt>
                <c:pt idx="3">
                  <c:v>17.739999999999998</c:v>
                </c:pt>
                <c:pt idx="4">
                  <c:v>14.42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978896"/>
        <c:axId val="303977328"/>
      </c:lineChart>
      <c:dateAx>
        <c:axId val="303978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977328"/>
        <c:crosses val="autoZero"/>
        <c:auto val="1"/>
        <c:lblOffset val="100"/>
        <c:baseTimeUnit val="years"/>
      </c:dateAx>
      <c:valAx>
        <c:axId val="303977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978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977720"/>
        <c:axId val="303978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977720"/>
        <c:axId val="303978112"/>
      </c:lineChart>
      <c:dateAx>
        <c:axId val="303977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978112"/>
        <c:crosses val="autoZero"/>
        <c:auto val="1"/>
        <c:lblOffset val="100"/>
        <c:baseTimeUnit val="years"/>
      </c:dateAx>
      <c:valAx>
        <c:axId val="303978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977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983992"/>
        <c:axId val="30397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261.73</c:v>
                </c:pt>
                <c:pt idx="1">
                  <c:v>285.58</c:v>
                </c:pt>
                <c:pt idx="2">
                  <c:v>152.88999999999999</c:v>
                </c:pt>
                <c:pt idx="3">
                  <c:v>129.75</c:v>
                </c:pt>
                <c:pt idx="4">
                  <c:v>110.94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983992"/>
        <c:axId val="303976544"/>
      </c:lineChart>
      <c:dateAx>
        <c:axId val="303983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976544"/>
        <c:crosses val="autoZero"/>
        <c:auto val="1"/>
        <c:lblOffset val="100"/>
        <c:baseTimeUnit val="years"/>
      </c:dateAx>
      <c:valAx>
        <c:axId val="30397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983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373.17</c:v>
                </c:pt>
                <c:pt idx="1">
                  <c:v>578.82000000000005</c:v>
                </c:pt>
                <c:pt idx="2">
                  <c:v>134.47999999999999</c:v>
                </c:pt>
                <c:pt idx="3">
                  <c:v>82.52</c:v>
                </c:pt>
                <c:pt idx="4">
                  <c:v>95.44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659512"/>
        <c:axId val="304656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392.92</c:v>
                </c:pt>
                <c:pt idx="1">
                  <c:v>519.04</c:v>
                </c:pt>
                <c:pt idx="2">
                  <c:v>99.09</c:v>
                </c:pt>
                <c:pt idx="3">
                  <c:v>90.5</c:v>
                </c:pt>
                <c:pt idx="4">
                  <c:v>103.49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659512"/>
        <c:axId val="304656376"/>
      </c:lineChart>
      <c:dateAx>
        <c:axId val="304659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656376"/>
        <c:crosses val="autoZero"/>
        <c:auto val="1"/>
        <c:lblOffset val="100"/>
        <c:baseTimeUnit val="years"/>
      </c:dateAx>
      <c:valAx>
        <c:axId val="304656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659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3318.32</c:v>
                </c:pt>
                <c:pt idx="1">
                  <c:v>2696.61</c:v>
                </c:pt>
                <c:pt idx="2">
                  <c:v>2446.63</c:v>
                </c:pt>
                <c:pt idx="3">
                  <c:v>2462.94</c:v>
                </c:pt>
                <c:pt idx="4">
                  <c:v>2218.8200000000002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658336"/>
        <c:axId val="304817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1791.46</c:v>
                </c:pt>
                <c:pt idx="1">
                  <c:v>1826.49</c:v>
                </c:pt>
                <c:pt idx="2">
                  <c:v>1696.96</c:v>
                </c:pt>
                <c:pt idx="3">
                  <c:v>1824.34</c:v>
                </c:pt>
                <c:pt idx="4">
                  <c:v>1604.64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658336"/>
        <c:axId val="304817144"/>
      </c:lineChart>
      <c:dateAx>
        <c:axId val="304658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817144"/>
        <c:crosses val="autoZero"/>
        <c:auto val="1"/>
        <c:lblOffset val="100"/>
        <c:baseTimeUnit val="years"/>
      </c:dateAx>
      <c:valAx>
        <c:axId val="304817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658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60.16</c:v>
                </c:pt>
                <c:pt idx="1">
                  <c:v>54.62</c:v>
                </c:pt>
                <c:pt idx="2">
                  <c:v>62.57</c:v>
                </c:pt>
                <c:pt idx="3">
                  <c:v>69.28</c:v>
                </c:pt>
                <c:pt idx="4">
                  <c:v>70.77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815184"/>
        <c:axId val="304812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51.28</c:v>
                </c:pt>
                <c:pt idx="1">
                  <c:v>48</c:v>
                </c:pt>
                <c:pt idx="2">
                  <c:v>47.23</c:v>
                </c:pt>
                <c:pt idx="3">
                  <c:v>54.16</c:v>
                </c:pt>
                <c:pt idx="4">
                  <c:v>60.01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15184"/>
        <c:axId val="304812440"/>
      </c:lineChart>
      <c:dateAx>
        <c:axId val="30481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812440"/>
        <c:crosses val="autoZero"/>
        <c:auto val="1"/>
        <c:lblOffset val="100"/>
        <c:baseTimeUnit val="years"/>
      </c:dateAx>
      <c:valAx>
        <c:axId val="304812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81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250.12</c:v>
                </c:pt>
                <c:pt idx="1">
                  <c:v>275.23</c:v>
                </c:pt>
                <c:pt idx="2">
                  <c:v>241.1</c:v>
                </c:pt>
                <c:pt idx="3">
                  <c:v>217.62</c:v>
                </c:pt>
                <c:pt idx="4">
                  <c:v>213.02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813224"/>
        <c:axId val="304814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311.81</c:v>
                </c:pt>
                <c:pt idx="1">
                  <c:v>334.37</c:v>
                </c:pt>
                <c:pt idx="2">
                  <c:v>351.41</c:v>
                </c:pt>
                <c:pt idx="3">
                  <c:v>307.56</c:v>
                </c:pt>
                <c:pt idx="4">
                  <c:v>277.67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13224"/>
        <c:axId val="304814400"/>
      </c:lineChart>
      <c:dateAx>
        <c:axId val="304813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814400"/>
        <c:crosses val="autoZero"/>
        <c:auto val="1"/>
        <c:lblOffset val="100"/>
        <c:baseTimeUnit val="years"/>
      </c:dateAx>
      <c:valAx>
        <c:axId val="304814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813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0" zoomScaleNormal="50" workbookViewId="0"/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4" t="str">
        <f>データ!H6</f>
        <v>岡山県　里庄町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4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Cd3</v>
      </c>
      <c r="X8" s="49"/>
      <c r="Y8" s="49"/>
      <c r="Z8" s="49"/>
      <c r="AA8" s="49"/>
      <c r="AB8" s="49"/>
      <c r="AC8" s="49"/>
      <c r="AD8" s="50"/>
      <c r="AE8" s="50"/>
      <c r="AF8" s="50"/>
      <c r="AG8" s="50"/>
      <c r="AH8" s="50"/>
      <c r="AI8" s="50"/>
      <c r="AJ8" s="50"/>
      <c r="AK8" s="4"/>
      <c r="AL8" s="51">
        <f>データ!S6</f>
        <v>11212</v>
      </c>
      <c r="AM8" s="51"/>
      <c r="AN8" s="51"/>
      <c r="AO8" s="51"/>
      <c r="AP8" s="51"/>
      <c r="AQ8" s="51"/>
      <c r="AR8" s="51"/>
      <c r="AS8" s="51"/>
      <c r="AT8" s="46">
        <f>データ!T6</f>
        <v>12.23</v>
      </c>
      <c r="AU8" s="46"/>
      <c r="AV8" s="46"/>
      <c r="AW8" s="46"/>
      <c r="AX8" s="46"/>
      <c r="AY8" s="46"/>
      <c r="AZ8" s="46"/>
      <c r="BA8" s="46"/>
      <c r="BB8" s="46">
        <f>データ!U6</f>
        <v>916.76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4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20</v>
      </c>
      <c r="BM9" s="53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50.08</v>
      </c>
      <c r="J10" s="46"/>
      <c r="K10" s="46"/>
      <c r="L10" s="46"/>
      <c r="M10" s="46"/>
      <c r="N10" s="46"/>
      <c r="O10" s="46"/>
      <c r="P10" s="46">
        <f>データ!P6</f>
        <v>59.17</v>
      </c>
      <c r="Q10" s="46"/>
      <c r="R10" s="46"/>
      <c r="S10" s="46"/>
      <c r="T10" s="46"/>
      <c r="U10" s="46"/>
      <c r="V10" s="46"/>
      <c r="W10" s="46">
        <f>データ!Q6</f>
        <v>99.51</v>
      </c>
      <c r="X10" s="46"/>
      <c r="Y10" s="46"/>
      <c r="Z10" s="46"/>
      <c r="AA10" s="46"/>
      <c r="AB10" s="46"/>
      <c r="AC10" s="46"/>
      <c r="AD10" s="51">
        <f>データ!R6</f>
        <v>3240</v>
      </c>
      <c r="AE10" s="51"/>
      <c r="AF10" s="51"/>
      <c r="AG10" s="51"/>
      <c r="AH10" s="51"/>
      <c r="AI10" s="51"/>
      <c r="AJ10" s="51"/>
      <c r="AK10" s="2"/>
      <c r="AL10" s="51">
        <f>データ!V6</f>
        <v>6629</v>
      </c>
      <c r="AM10" s="51"/>
      <c r="AN10" s="51"/>
      <c r="AO10" s="51"/>
      <c r="AP10" s="51"/>
      <c r="AQ10" s="51"/>
      <c r="AR10" s="51"/>
      <c r="AS10" s="51"/>
      <c r="AT10" s="46">
        <f>データ!W6</f>
        <v>2.93</v>
      </c>
      <c r="AU10" s="46"/>
      <c r="AV10" s="46"/>
      <c r="AW10" s="46"/>
      <c r="AX10" s="46"/>
      <c r="AY10" s="46"/>
      <c r="AZ10" s="46"/>
      <c r="BA10" s="46"/>
      <c r="BB10" s="46">
        <f>データ!X6</f>
        <v>2262.46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22</v>
      </c>
      <c r="BM10" s="55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26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119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>
      <c r="A34" s="2"/>
      <c r="B34" s="17"/>
      <c r="C34" s="76" t="s">
        <v>27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28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29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30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31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120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>
      <c r="A56" s="2"/>
      <c r="B56" s="17"/>
      <c r="C56" s="76" t="s">
        <v>32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33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34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35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>
      <c r="A60" s="2"/>
      <c r="B60" s="61" t="s">
        <v>36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37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121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>
      <c r="A79" s="2"/>
      <c r="B79" s="17"/>
      <c r="C79" s="76" t="s">
        <v>38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39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40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>
      <c r="C83" s="2" t="s">
        <v>41</v>
      </c>
    </row>
    <row r="84" spans="1:78">
      <c r="C84" s="26" t="s">
        <v>42</v>
      </c>
    </row>
    <row r="85" spans="1:78" hidden="1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>
      <c r="B86" s="27"/>
      <c r="C86" s="27"/>
      <c r="D86" s="27"/>
      <c r="E86" s="27" t="str">
        <f>データ!AI6</f>
        <v>【108.57】</v>
      </c>
      <c r="F86" s="27" t="str">
        <f>データ!AT6</f>
        <v>【4.38】</v>
      </c>
      <c r="G86" s="27" t="str">
        <f>データ!BE6</f>
        <v>【59.95】</v>
      </c>
      <c r="H86" s="27" t="str">
        <f>データ!BP6</f>
        <v>【728.30】</v>
      </c>
      <c r="I86" s="27" t="str">
        <f>データ!CA6</f>
        <v>【100.04】</v>
      </c>
      <c r="J86" s="27" t="str">
        <f>データ!CL6</f>
        <v>【137.82】</v>
      </c>
      <c r="K86" s="27" t="str">
        <f>データ!CW6</f>
        <v>【60.09】</v>
      </c>
      <c r="L86" s="27" t="str">
        <f>データ!DH6</f>
        <v>【94.90】</v>
      </c>
      <c r="M86" s="27" t="str">
        <f>データ!DS6</f>
        <v>【37.36】</v>
      </c>
      <c r="N86" s="27" t="str">
        <f>データ!ED6</f>
        <v>【4.96】</v>
      </c>
      <c r="O86" s="27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8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>
      <c r="A6" s="29" t="s">
        <v>107</v>
      </c>
      <c r="B6" s="34">
        <f>B7</f>
        <v>2016</v>
      </c>
      <c r="C6" s="34">
        <f t="shared" ref="C6:X6" si="3">C7</f>
        <v>334456</v>
      </c>
      <c r="D6" s="34">
        <f t="shared" si="3"/>
        <v>46</v>
      </c>
      <c r="E6" s="34">
        <f t="shared" si="3"/>
        <v>17</v>
      </c>
      <c r="F6" s="34">
        <f t="shared" si="3"/>
        <v>1</v>
      </c>
      <c r="G6" s="34">
        <f t="shared" si="3"/>
        <v>0</v>
      </c>
      <c r="H6" s="34" t="str">
        <f t="shared" si="3"/>
        <v>岡山県　里庄町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公共下水道</v>
      </c>
      <c r="L6" s="34" t="str">
        <f t="shared" si="3"/>
        <v>Cd3</v>
      </c>
      <c r="M6" s="34">
        <f t="shared" si="3"/>
        <v>0</v>
      </c>
      <c r="N6" s="35" t="str">
        <f t="shared" si="3"/>
        <v>-</v>
      </c>
      <c r="O6" s="35">
        <f t="shared" si="3"/>
        <v>50.08</v>
      </c>
      <c r="P6" s="35">
        <f t="shared" si="3"/>
        <v>59.17</v>
      </c>
      <c r="Q6" s="35">
        <f t="shared" si="3"/>
        <v>99.51</v>
      </c>
      <c r="R6" s="35">
        <f t="shared" si="3"/>
        <v>3240</v>
      </c>
      <c r="S6" s="35">
        <f t="shared" si="3"/>
        <v>11212</v>
      </c>
      <c r="T6" s="35">
        <f t="shared" si="3"/>
        <v>12.23</v>
      </c>
      <c r="U6" s="35">
        <f t="shared" si="3"/>
        <v>916.76</v>
      </c>
      <c r="V6" s="35">
        <f t="shared" si="3"/>
        <v>6629</v>
      </c>
      <c r="W6" s="35">
        <f t="shared" si="3"/>
        <v>2.93</v>
      </c>
      <c r="X6" s="35">
        <f t="shared" si="3"/>
        <v>2262.46</v>
      </c>
      <c r="Y6" s="36">
        <f>IF(Y7="",NA(),Y7)</f>
        <v>102.4</v>
      </c>
      <c r="Z6" s="36">
        <f t="shared" ref="Z6:AH6" si="4">IF(Z7="",NA(),Z7)</f>
        <v>103.44</v>
      </c>
      <c r="AA6" s="36">
        <f t="shared" si="4"/>
        <v>109.38</v>
      </c>
      <c r="AB6" s="36">
        <f t="shared" si="4"/>
        <v>111.69</v>
      </c>
      <c r="AC6" s="36">
        <f t="shared" si="4"/>
        <v>112.9</v>
      </c>
      <c r="AD6" s="36">
        <f t="shared" si="4"/>
        <v>88.19</v>
      </c>
      <c r="AE6" s="36">
        <f t="shared" si="4"/>
        <v>91.36</v>
      </c>
      <c r="AF6" s="36">
        <f t="shared" si="4"/>
        <v>104.24</v>
      </c>
      <c r="AG6" s="36">
        <f t="shared" si="4"/>
        <v>103.72</v>
      </c>
      <c r="AH6" s="36">
        <f t="shared" si="4"/>
        <v>101.12</v>
      </c>
      <c r="AI6" s="35" t="str">
        <f>IF(AI7="","",IF(AI7="-","【-】","【"&amp;SUBSTITUTE(TEXT(AI7,"#,##0.00"),"-","△")&amp;"】"))</f>
        <v>【108.57】</v>
      </c>
      <c r="AJ6" s="35">
        <f>IF(AJ7="",NA(),AJ7)</f>
        <v>0</v>
      </c>
      <c r="AK6" s="35">
        <f t="shared" ref="AK6:AS6" si="5">IF(AK7="",NA(),AK7)</f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6">
        <f t="shared" si="5"/>
        <v>261.73</v>
      </c>
      <c r="AP6" s="36">
        <f t="shared" si="5"/>
        <v>285.58</v>
      </c>
      <c r="AQ6" s="36">
        <f t="shared" si="5"/>
        <v>152.88999999999999</v>
      </c>
      <c r="AR6" s="36">
        <f t="shared" si="5"/>
        <v>129.75</v>
      </c>
      <c r="AS6" s="36">
        <f t="shared" si="5"/>
        <v>110.94</v>
      </c>
      <c r="AT6" s="35" t="str">
        <f>IF(AT7="","",IF(AT7="-","【-】","【"&amp;SUBSTITUTE(TEXT(AT7,"#,##0.00"),"-","△")&amp;"】"))</f>
        <v>【4.38】</v>
      </c>
      <c r="AU6" s="36">
        <f>IF(AU7="",NA(),AU7)</f>
        <v>373.17</v>
      </c>
      <c r="AV6" s="36">
        <f t="shared" ref="AV6:BD6" si="6">IF(AV7="",NA(),AV7)</f>
        <v>578.82000000000005</v>
      </c>
      <c r="AW6" s="36">
        <f t="shared" si="6"/>
        <v>134.47999999999999</v>
      </c>
      <c r="AX6" s="36">
        <f t="shared" si="6"/>
        <v>82.52</v>
      </c>
      <c r="AY6" s="36">
        <f t="shared" si="6"/>
        <v>95.44</v>
      </c>
      <c r="AZ6" s="36">
        <f t="shared" si="6"/>
        <v>392.92</v>
      </c>
      <c r="BA6" s="36">
        <f t="shared" si="6"/>
        <v>519.04</v>
      </c>
      <c r="BB6" s="36">
        <f t="shared" si="6"/>
        <v>99.09</v>
      </c>
      <c r="BC6" s="36">
        <f t="shared" si="6"/>
        <v>90.5</v>
      </c>
      <c r="BD6" s="36">
        <f t="shared" si="6"/>
        <v>103.49</v>
      </c>
      <c r="BE6" s="35" t="str">
        <f>IF(BE7="","",IF(BE7="-","【-】","【"&amp;SUBSTITUTE(TEXT(BE7,"#,##0.00"),"-","△")&amp;"】"))</f>
        <v>【59.95】</v>
      </c>
      <c r="BF6" s="36">
        <f>IF(BF7="",NA(),BF7)</f>
        <v>3318.32</v>
      </c>
      <c r="BG6" s="36">
        <f t="shared" ref="BG6:BO6" si="7">IF(BG7="",NA(),BG7)</f>
        <v>2696.61</v>
      </c>
      <c r="BH6" s="36">
        <f t="shared" si="7"/>
        <v>2446.63</v>
      </c>
      <c r="BI6" s="36">
        <f t="shared" si="7"/>
        <v>2462.94</v>
      </c>
      <c r="BJ6" s="36">
        <f t="shared" si="7"/>
        <v>2218.8200000000002</v>
      </c>
      <c r="BK6" s="36">
        <f t="shared" si="7"/>
        <v>1791.46</v>
      </c>
      <c r="BL6" s="36">
        <f t="shared" si="7"/>
        <v>1826.49</v>
      </c>
      <c r="BM6" s="36">
        <f t="shared" si="7"/>
        <v>1696.96</v>
      </c>
      <c r="BN6" s="36">
        <f t="shared" si="7"/>
        <v>1824.34</v>
      </c>
      <c r="BO6" s="36">
        <f t="shared" si="7"/>
        <v>1604.64</v>
      </c>
      <c r="BP6" s="35" t="str">
        <f>IF(BP7="","",IF(BP7="-","【-】","【"&amp;SUBSTITUTE(TEXT(BP7,"#,##0.00"),"-","△")&amp;"】"))</f>
        <v>【728.30】</v>
      </c>
      <c r="BQ6" s="36">
        <f>IF(BQ7="",NA(),BQ7)</f>
        <v>60.16</v>
      </c>
      <c r="BR6" s="36">
        <f t="shared" ref="BR6:BZ6" si="8">IF(BR7="",NA(),BR7)</f>
        <v>54.62</v>
      </c>
      <c r="BS6" s="36">
        <f t="shared" si="8"/>
        <v>62.57</v>
      </c>
      <c r="BT6" s="36">
        <f t="shared" si="8"/>
        <v>69.28</v>
      </c>
      <c r="BU6" s="36">
        <f t="shared" si="8"/>
        <v>70.77</v>
      </c>
      <c r="BV6" s="36">
        <f t="shared" si="8"/>
        <v>51.28</v>
      </c>
      <c r="BW6" s="36">
        <f t="shared" si="8"/>
        <v>48</v>
      </c>
      <c r="BX6" s="36">
        <f t="shared" si="8"/>
        <v>47.23</v>
      </c>
      <c r="BY6" s="36">
        <f t="shared" si="8"/>
        <v>54.16</v>
      </c>
      <c r="BZ6" s="36">
        <f t="shared" si="8"/>
        <v>60.01</v>
      </c>
      <c r="CA6" s="35" t="str">
        <f>IF(CA7="","",IF(CA7="-","【-】","【"&amp;SUBSTITUTE(TEXT(CA7,"#,##0.00"),"-","△")&amp;"】"))</f>
        <v>【100.04】</v>
      </c>
      <c r="CB6" s="36">
        <f>IF(CB7="",NA(),CB7)</f>
        <v>250.12</v>
      </c>
      <c r="CC6" s="36">
        <f t="shared" ref="CC6:CK6" si="9">IF(CC7="",NA(),CC7)</f>
        <v>275.23</v>
      </c>
      <c r="CD6" s="36">
        <f t="shared" si="9"/>
        <v>241.1</v>
      </c>
      <c r="CE6" s="36">
        <f t="shared" si="9"/>
        <v>217.62</v>
      </c>
      <c r="CF6" s="36">
        <f t="shared" si="9"/>
        <v>213.02</v>
      </c>
      <c r="CG6" s="36">
        <f t="shared" si="9"/>
        <v>311.81</v>
      </c>
      <c r="CH6" s="36">
        <f t="shared" si="9"/>
        <v>334.37</v>
      </c>
      <c r="CI6" s="36">
        <f t="shared" si="9"/>
        <v>351.41</v>
      </c>
      <c r="CJ6" s="36">
        <f t="shared" si="9"/>
        <v>307.56</v>
      </c>
      <c r="CK6" s="36">
        <f t="shared" si="9"/>
        <v>277.67</v>
      </c>
      <c r="CL6" s="35" t="str">
        <f>IF(CL7="","",IF(CL7="-","【-】","【"&amp;SUBSTITUTE(TEXT(CL7,"#,##0.00"),"-","△")&amp;"】"))</f>
        <v>【137.82】</v>
      </c>
      <c r="CM6" s="36" t="str">
        <f>IF(CM7="",NA(),CM7)</f>
        <v>-</v>
      </c>
      <c r="CN6" s="36" t="str">
        <f t="shared" ref="CN6:CV6" si="10">IF(CN7="",NA(),CN7)</f>
        <v>-</v>
      </c>
      <c r="CO6" s="36" t="str">
        <f t="shared" si="10"/>
        <v>-</v>
      </c>
      <c r="CP6" s="36" t="str">
        <f t="shared" si="10"/>
        <v>-</v>
      </c>
      <c r="CQ6" s="36" t="str">
        <f t="shared" si="10"/>
        <v>-</v>
      </c>
      <c r="CR6" s="36">
        <f t="shared" si="10"/>
        <v>41.95</v>
      </c>
      <c r="CS6" s="36">
        <f t="shared" si="10"/>
        <v>40.71</v>
      </c>
      <c r="CT6" s="36">
        <f t="shared" si="10"/>
        <v>43.53</v>
      </c>
      <c r="CU6" s="36">
        <f t="shared" si="10"/>
        <v>39.869999999999997</v>
      </c>
      <c r="CV6" s="36">
        <f t="shared" si="10"/>
        <v>41.28</v>
      </c>
      <c r="CW6" s="35" t="str">
        <f>IF(CW7="","",IF(CW7="-","【-】","【"&amp;SUBSTITUTE(TEXT(CW7,"#,##0.00"),"-","△")&amp;"】"))</f>
        <v>【60.09】</v>
      </c>
      <c r="CX6" s="36">
        <f>IF(CX7="",NA(),CX7)</f>
        <v>72.709999999999994</v>
      </c>
      <c r="CY6" s="36">
        <f t="shared" ref="CY6:DG6" si="11">IF(CY7="",NA(),CY7)</f>
        <v>72.73</v>
      </c>
      <c r="CZ6" s="36">
        <f t="shared" si="11"/>
        <v>70.27</v>
      </c>
      <c r="DA6" s="36">
        <f t="shared" si="11"/>
        <v>69.09</v>
      </c>
      <c r="DB6" s="36">
        <f t="shared" si="11"/>
        <v>71.819999999999993</v>
      </c>
      <c r="DC6" s="36">
        <f t="shared" si="11"/>
        <v>64.459999999999994</v>
      </c>
      <c r="DD6" s="36">
        <f t="shared" si="11"/>
        <v>63.45</v>
      </c>
      <c r="DE6" s="36">
        <f t="shared" si="11"/>
        <v>64.14</v>
      </c>
      <c r="DF6" s="36">
        <f t="shared" si="11"/>
        <v>61.37</v>
      </c>
      <c r="DG6" s="36">
        <f t="shared" si="11"/>
        <v>61.3</v>
      </c>
      <c r="DH6" s="35" t="str">
        <f>IF(DH7="","",IF(DH7="-","【-】","【"&amp;SUBSTITUTE(TEXT(DH7,"#,##0.00"),"-","△")&amp;"】"))</f>
        <v>【94.90】</v>
      </c>
      <c r="DI6" s="36">
        <f>IF(DI7="",NA(),DI7)</f>
        <v>3.17</v>
      </c>
      <c r="DJ6" s="36">
        <f t="shared" ref="DJ6:DR6" si="12">IF(DJ7="",NA(),DJ7)</f>
        <v>4.07</v>
      </c>
      <c r="DK6" s="36">
        <f t="shared" si="12"/>
        <v>7.77</v>
      </c>
      <c r="DL6" s="36">
        <f t="shared" si="12"/>
        <v>8.81</v>
      </c>
      <c r="DM6" s="36">
        <f t="shared" si="12"/>
        <v>10.58</v>
      </c>
      <c r="DN6" s="36">
        <f t="shared" si="12"/>
        <v>6.22</v>
      </c>
      <c r="DO6" s="36">
        <f t="shared" si="12"/>
        <v>7.52</v>
      </c>
      <c r="DP6" s="36">
        <f t="shared" si="12"/>
        <v>16.43</v>
      </c>
      <c r="DQ6" s="36">
        <f t="shared" si="12"/>
        <v>17.739999999999998</v>
      </c>
      <c r="DR6" s="36">
        <f t="shared" si="12"/>
        <v>14.42</v>
      </c>
      <c r="DS6" s="35" t="str">
        <f>IF(DS7="","",IF(DS7="-","【-】","【"&amp;SUBSTITUTE(TEXT(DS7,"#,##0.00"),"-","△")&amp;"】"))</f>
        <v>【37.36】</v>
      </c>
      <c r="DT6" s="35">
        <f>IF(DT7="",NA(),DT7)</f>
        <v>0</v>
      </c>
      <c r="DU6" s="35">
        <f t="shared" ref="DU6:EC6" si="13">IF(DU7="",NA(),DU7)</f>
        <v>0</v>
      </c>
      <c r="DV6" s="35">
        <f t="shared" si="13"/>
        <v>0</v>
      </c>
      <c r="DW6" s="35">
        <f t="shared" si="13"/>
        <v>0</v>
      </c>
      <c r="DX6" s="35">
        <f t="shared" si="13"/>
        <v>0</v>
      </c>
      <c r="DY6" s="35">
        <f t="shared" si="13"/>
        <v>0</v>
      </c>
      <c r="DZ6" s="35">
        <f t="shared" si="13"/>
        <v>0</v>
      </c>
      <c r="EA6" s="35">
        <f t="shared" si="13"/>
        <v>0</v>
      </c>
      <c r="EB6" s="35">
        <f t="shared" si="13"/>
        <v>0</v>
      </c>
      <c r="EC6" s="35">
        <f t="shared" si="13"/>
        <v>0</v>
      </c>
      <c r="ED6" s="35" t="str">
        <f>IF(ED7="","",IF(ED7="-","【-】","【"&amp;SUBSTITUTE(TEXT(ED7,"#,##0.00"),"-","△")&amp;"】"))</f>
        <v>【4.96】</v>
      </c>
      <c r="EE6" s="35">
        <f>IF(EE7="",NA(),EE7)</f>
        <v>0</v>
      </c>
      <c r="EF6" s="35">
        <f t="shared" ref="EF6:EN6" si="14">IF(EF7="",NA(),EF7)</f>
        <v>0</v>
      </c>
      <c r="EG6" s="35">
        <f t="shared" si="14"/>
        <v>0</v>
      </c>
      <c r="EH6" s="35">
        <f t="shared" si="14"/>
        <v>0</v>
      </c>
      <c r="EI6" s="35">
        <f t="shared" si="14"/>
        <v>0</v>
      </c>
      <c r="EJ6" s="36">
        <f t="shared" si="14"/>
        <v>0.14000000000000001</v>
      </c>
      <c r="EK6" s="35">
        <f t="shared" si="14"/>
        <v>0</v>
      </c>
      <c r="EL6" s="36">
        <f t="shared" si="14"/>
        <v>0.17</v>
      </c>
      <c r="EM6" s="36">
        <f t="shared" si="14"/>
        <v>0.2</v>
      </c>
      <c r="EN6" s="36">
        <f t="shared" si="14"/>
        <v>0.19</v>
      </c>
      <c r="EO6" s="35" t="str">
        <f>IF(EO7="","",IF(EO7="-","【-】","【"&amp;SUBSTITUTE(TEXT(EO7,"#,##0.00"),"-","△")&amp;"】"))</f>
        <v>【0.27】</v>
      </c>
    </row>
    <row r="7" spans="1:148" s="37" customFormat="1">
      <c r="A7" s="29"/>
      <c r="B7" s="38">
        <v>2016</v>
      </c>
      <c r="C7" s="38">
        <v>334456</v>
      </c>
      <c r="D7" s="38">
        <v>46</v>
      </c>
      <c r="E7" s="38">
        <v>17</v>
      </c>
      <c r="F7" s="38">
        <v>1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50.08</v>
      </c>
      <c r="P7" s="39">
        <v>59.17</v>
      </c>
      <c r="Q7" s="39">
        <v>99.51</v>
      </c>
      <c r="R7" s="39">
        <v>3240</v>
      </c>
      <c r="S7" s="39">
        <v>11212</v>
      </c>
      <c r="T7" s="39">
        <v>12.23</v>
      </c>
      <c r="U7" s="39">
        <v>916.76</v>
      </c>
      <c r="V7" s="39">
        <v>6629</v>
      </c>
      <c r="W7" s="39">
        <v>2.93</v>
      </c>
      <c r="X7" s="39">
        <v>2262.46</v>
      </c>
      <c r="Y7" s="39">
        <v>102.4</v>
      </c>
      <c r="Z7" s="39">
        <v>103.44</v>
      </c>
      <c r="AA7" s="39">
        <v>109.38</v>
      </c>
      <c r="AB7" s="39">
        <v>111.69</v>
      </c>
      <c r="AC7" s="39">
        <v>112.9</v>
      </c>
      <c r="AD7" s="39">
        <v>88.19</v>
      </c>
      <c r="AE7" s="39">
        <v>91.36</v>
      </c>
      <c r="AF7" s="39">
        <v>104.24</v>
      </c>
      <c r="AG7" s="39">
        <v>103.72</v>
      </c>
      <c r="AH7" s="39">
        <v>101.12</v>
      </c>
      <c r="AI7" s="39">
        <v>108.57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261.73</v>
      </c>
      <c r="AP7" s="39">
        <v>285.58</v>
      </c>
      <c r="AQ7" s="39">
        <v>152.88999999999999</v>
      </c>
      <c r="AR7" s="39">
        <v>129.75</v>
      </c>
      <c r="AS7" s="39">
        <v>110.94</v>
      </c>
      <c r="AT7" s="39">
        <v>4.38</v>
      </c>
      <c r="AU7" s="39">
        <v>373.17</v>
      </c>
      <c r="AV7" s="39">
        <v>578.82000000000005</v>
      </c>
      <c r="AW7" s="39">
        <v>134.47999999999999</v>
      </c>
      <c r="AX7" s="39">
        <v>82.52</v>
      </c>
      <c r="AY7" s="39">
        <v>95.44</v>
      </c>
      <c r="AZ7" s="39">
        <v>392.92</v>
      </c>
      <c r="BA7" s="39">
        <v>519.04</v>
      </c>
      <c r="BB7" s="39">
        <v>99.09</v>
      </c>
      <c r="BC7" s="39">
        <v>90.5</v>
      </c>
      <c r="BD7" s="39">
        <v>103.49</v>
      </c>
      <c r="BE7" s="39">
        <v>59.95</v>
      </c>
      <c r="BF7" s="39">
        <v>3318.32</v>
      </c>
      <c r="BG7" s="39">
        <v>2696.61</v>
      </c>
      <c r="BH7" s="39">
        <v>2446.63</v>
      </c>
      <c r="BI7" s="39">
        <v>2462.94</v>
      </c>
      <c r="BJ7" s="39">
        <v>2218.8200000000002</v>
      </c>
      <c r="BK7" s="39">
        <v>1791.46</v>
      </c>
      <c r="BL7" s="39">
        <v>1826.49</v>
      </c>
      <c r="BM7" s="39">
        <v>1696.96</v>
      </c>
      <c r="BN7" s="39">
        <v>1824.34</v>
      </c>
      <c r="BO7" s="39">
        <v>1604.64</v>
      </c>
      <c r="BP7" s="39">
        <v>728.3</v>
      </c>
      <c r="BQ7" s="39">
        <v>60.16</v>
      </c>
      <c r="BR7" s="39">
        <v>54.62</v>
      </c>
      <c r="BS7" s="39">
        <v>62.57</v>
      </c>
      <c r="BT7" s="39">
        <v>69.28</v>
      </c>
      <c r="BU7" s="39">
        <v>70.77</v>
      </c>
      <c r="BV7" s="39">
        <v>51.28</v>
      </c>
      <c r="BW7" s="39">
        <v>48</v>
      </c>
      <c r="BX7" s="39">
        <v>47.23</v>
      </c>
      <c r="BY7" s="39">
        <v>54.16</v>
      </c>
      <c r="BZ7" s="39">
        <v>60.01</v>
      </c>
      <c r="CA7" s="39">
        <v>100.04</v>
      </c>
      <c r="CB7" s="39">
        <v>250.12</v>
      </c>
      <c r="CC7" s="39">
        <v>275.23</v>
      </c>
      <c r="CD7" s="39">
        <v>241.1</v>
      </c>
      <c r="CE7" s="39">
        <v>217.62</v>
      </c>
      <c r="CF7" s="39">
        <v>213.02</v>
      </c>
      <c r="CG7" s="39">
        <v>311.81</v>
      </c>
      <c r="CH7" s="39">
        <v>334.37</v>
      </c>
      <c r="CI7" s="39">
        <v>351.41</v>
      </c>
      <c r="CJ7" s="39">
        <v>307.56</v>
      </c>
      <c r="CK7" s="39">
        <v>277.67</v>
      </c>
      <c r="CL7" s="39">
        <v>137.82</v>
      </c>
      <c r="CM7" s="39" t="s">
        <v>113</v>
      </c>
      <c r="CN7" s="39" t="s">
        <v>113</v>
      </c>
      <c r="CO7" s="39" t="s">
        <v>113</v>
      </c>
      <c r="CP7" s="39" t="s">
        <v>113</v>
      </c>
      <c r="CQ7" s="39" t="s">
        <v>113</v>
      </c>
      <c r="CR7" s="39">
        <v>41.95</v>
      </c>
      <c r="CS7" s="39">
        <v>40.71</v>
      </c>
      <c r="CT7" s="39">
        <v>43.53</v>
      </c>
      <c r="CU7" s="39">
        <v>39.869999999999997</v>
      </c>
      <c r="CV7" s="39">
        <v>41.28</v>
      </c>
      <c r="CW7" s="39">
        <v>60.09</v>
      </c>
      <c r="CX7" s="39">
        <v>72.709999999999994</v>
      </c>
      <c r="CY7" s="39">
        <v>72.73</v>
      </c>
      <c r="CZ7" s="39">
        <v>70.27</v>
      </c>
      <c r="DA7" s="39">
        <v>69.09</v>
      </c>
      <c r="DB7" s="39">
        <v>71.819999999999993</v>
      </c>
      <c r="DC7" s="39">
        <v>64.459999999999994</v>
      </c>
      <c r="DD7" s="39">
        <v>63.45</v>
      </c>
      <c r="DE7" s="39">
        <v>64.14</v>
      </c>
      <c r="DF7" s="39">
        <v>61.37</v>
      </c>
      <c r="DG7" s="39">
        <v>61.3</v>
      </c>
      <c r="DH7" s="39">
        <v>94.9</v>
      </c>
      <c r="DI7" s="39">
        <v>3.17</v>
      </c>
      <c r="DJ7" s="39">
        <v>4.07</v>
      </c>
      <c r="DK7" s="39">
        <v>7.77</v>
      </c>
      <c r="DL7" s="39">
        <v>8.81</v>
      </c>
      <c r="DM7" s="39">
        <v>10.58</v>
      </c>
      <c r="DN7" s="39">
        <v>6.22</v>
      </c>
      <c r="DO7" s="39">
        <v>7.52</v>
      </c>
      <c r="DP7" s="39">
        <v>16.43</v>
      </c>
      <c r="DQ7" s="39">
        <v>17.739999999999998</v>
      </c>
      <c r="DR7" s="39">
        <v>14.42</v>
      </c>
      <c r="DS7" s="39">
        <v>37.36</v>
      </c>
      <c r="DT7" s="39">
        <v>0</v>
      </c>
      <c r="DU7" s="39">
        <v>0</v>
      </c>
      <c r="DV7" s="39">
        <v>0</v>
      </c>
      <c r="DW7" s="39">
        <v>0</v>
      </c>
      <c r="DX7" s="39">
        <v>0</v>
      </c>
      <c r="DY7" s="39">
        <v>0</v>
      </c>
      <c r="DZ7" s="39">
        <v>0</v>
      </c>
      <c r="EA7" s="39">
        <v>0</v>
      </c>
      <c r="EB7" s="39">
        <v>0</v>
      </c>
      <c r="EC7" s="39">
        <v>0</v>
      </c>
      <c r="ED7" s="39">
        <v>4.96</v>
      </c>
      <c r="EE7" s="39">
        <v>0</v>
      </c>
      <c r="EF7" s="39">
        <v>0</v>
      </c>
      <c r="EG7" s="39">
        <v>0</v>
      </c>
      <c r="EH7" s="39">
        <v>0</v>
      </c>
      <c r="EI7" s="39">
        <v>0</v>
      </c>
      <c r="EJ7" s="39">
        <v>0.14000000000000001</v>
      </c>
      <c r="EK7" s="39">
        <v>0</v>
      </c>
      <c r="EL7" s="39">
        <v>0.17</v>
      </c>
      <c r="EM7" s="39">
        <v>0.2</v>
      </c>
      <c r="EN7" s="39">
        <v>0.19</v>
      </c>
      <c r="EO7" s="39">
        <v>0.27</v>
      </c>
    </row>
    <row r="8" spans="1:148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2018-01-31T04:34:10Z</cp:lastPrinted>
  <dcterms:created xsi:type="dcterms:W3CDTF">2017-12-25T01:53:00Z</dcterms:created>
  <dcterms:modified xsi:type="dcterms:W3CDTF">2018-01-31T04:40:16Z</dcterms:modified>
  <cp:category/>
</cp:coreProperties>
</file>